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Tabelle1" sheetId="1" r:id="rId1"/>
    <sheet name="Tabelle2" sheetId="2" r:id="rId2"/>
    <sheet name="Tabelle3" sheetId="3" r:id="rId3"/>
  </sheets>
  <externalReferences>
    <externalReference r:id="rId6"/>
    <externalReference r:id="rId7"/>
  </externalReference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<sst xmlns="http://schemas.openxmlformats.org/spreadsheetml/2006/main" count="55" uniqueCount="49">
  <si>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-Ah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</si>
  <si>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-B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</si>
  <si>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-C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</si>
  <si>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-4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</si>
  <si>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-5</t>
    </r>
  </si>
  <si>
    <r>
      <t>FRG-Ah[g/cm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</si>
  <si>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FRG-B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</si>
  <si>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FRG-C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</si>
  <si>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FRG-4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</si>
  <si>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FRG-5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</si>
  <si>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-Of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</si>
  <si>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-Oh1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</si>
  <si>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-Oh2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</si>
  <si>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-Oh3</t>
    </r>
  </si>
  <si>
    <r>
      <t>FRG-Of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</si>
  <si>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FRG-Oh1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</si>
  <si>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FRG-Oh2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</si>
  <si>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FRG-Oh3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</si>
  <si>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t>L1</t>
  </si>
  <si>
    <t>L2</t>
  </si>
  <si>
    <t>L3</t>
  </si>
  <si>
    <t>P4</t>
  </si>
  <si>
    <t>BDF52</t>
  </si>
  <si>
    <t>Second Inventory 2011</t>
  </si>
  <si>
    <t>First Inventory 1987</t>
  </si>
  <si>
    <t>Mean</t>
  </si>
  <si>
    <t>StDev</t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</si>
  <si>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-Forest floor/L</t>
    </r>
  </si>
  <si>
    <t>Thickness_total_forest floor/L</t>
  </si>
  <si>
    <t>Thickness_total_Of</t>
  </si>
  <si>
    <t>Thickness_total_Oh1</t>
  </si>
  <si>
    <t>Thickness_total_Oh2</t>
  </si>
  <si>
    <t>Thickness_total_Oh3</t>
  </si>
  <si>
    <t>Thickness_total_Ah</t>
  </si>
  <si>
    <t>Thickness_total_B</t>
  </si>
  <si>
    <t>Thickness_total_C</t>
  </si>
  <si>
    <t>Thickness_total_4</t>
  </si>
  <si>
    <t>Thickness_total_5</t>
  </si>
  <si>
    <t>Thickness_Ah_10cm</t>
  </si>
  <si>
    <t>Thickness_B_10cm</t>
  </si>
  <si>
    <t>Thickness_Ah_30cm</t>
  </si>
  <si>
    <t>Thickness_B_30cm</t>
  </si>
  <si>
    <t>Thickness_C_30cm</t>
  </si>
  <si>
    <t>Thickness_4_30cm</t>
  </si>
  <si>
    <t>Thickness_5_30cm</t>
  </si>
  <si>
    <r>
      <t>FRG-Forest floor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</si>
  <si>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OC Stock Forest floor</t>
    </r>
    <r>
      <rPr>
        <sz val="9"/>
        <color indexed="8"/>
        <rFont val="Calibri"/>
        <family val="2"/>
      </rPr>
      <t xml:space="preserve"> [t/ha]</t>
    </r>
  </si>
  <si>
    <t>OC Stock Uppermost 30 mineral soil [t/ha]</t>
  </si>
  <si>
    <t>OC Stock Forest floor+ uppermost 30 cm mineral soil [t/ha]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</si>
</sst>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1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2" fillId="33" borderId="0" xfId="0" applyNumberFormat="1" applyFont="1" applyFill="1" applyAlignment="1">
      <alignment/>
    </xf>
    <xf numFmtId="2" fontId="2" fillId="34" borderId="0" xfId="0" applyNumberFormat="1" applyFont="1" applyFill="1" applyAlignment="1">
      <alignment/>
    </xf>
    <xf numFmtId="0" fontId="2" fillId="0" borderId="10" xfId="0" applyFont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33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33" borderId="15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33" borderId="17" xfId="0" applyNumberFormat="1" applyFont="1" applyFill="1" applyBorder="1" applyAlignment="1">
      <alignment/>
    </xf>
    <xf numFmtId="2" fontId="2" fillId="34" borderId="18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5" xfId="0" applyFont="1" applyBorder="1" applyAlignment="1">
      <alignment/>
    </xf>
    <xf numFmtId="2" fontId="2" fillId="34" borderId="26" xfId="0" applyNumberFormat="1" applyFont="1" applyFill="1" applyBorder="1" applyAlignment="1">
      <alignment/>
    </xf>
    <xf numFmtId="2" fontId="2" fillId="34" borderId="27" xfId="0" applyNumberFormat="1" applyFont="1" applyFill="1" applyBorder="1" applyAlignment="1">
      <alignment/>
    </xf>
    <xf numFmtId="2" fontId="2" fillId="34" borderId="28" xfId="0" applyNumberFormat="1" applyFont="1" applyFill="1" applyBorder="1" applyAlignment="1">
      <alignment/>
    </xf>
    <xf numFmtId="2" fontId="2" fillId="34" borderId="29" xfId="0" applyNumberFormat="1" applyFont="1" applyFill="1" applyBorder="1" applyAlignment="1">
      <alignment/>
    </xf>
    <xf numFmtId="2" fontId="2" fillId="34" borderId="30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2" fontId="2" fillId="35" borderId="0" xfId="0" applyNumberFormat="1" applyFont="1" applyFill="1" applyAlignment="1">
      <alignment/>
    </xf>
    <xf numFmtId="2" fontId="2" fillId="35" borderId="17" xfId="0" applyNumberFormat="1" applyFont="1" applyFill="1" applyBorder="1" applyAlignment="1">
      <alignment/>
    </xf>
    <xf numFmtId="2" fontId="2" fillId="35" borderId="31" xfId="0" applyNumberFormat="1" applyFont="1" applyFill="1" applyBorder="1" applyAlignment="1">
      <alignment/>
    </xf>
    <xf numFmtId="2" fontId="2" fillId="35" borderId="32" xfId="0" applyNumberFormat="1" applyFont="1" applyFill="1" applyBorder="1" applyAlignment="1">
      <alignment/>
    </xf>
    <xf numFmtId="2" fontId="2" fillId="35" borderId="33" xfId="0" applyNumberFormat="1" applyFont="1" applyFill="1" applyBorder="1" applyAlignment="1">
      <alignment/>
    </xf>
    <xf numFmtId="2" fontId="2" fillId="35" borderId="34" xfId="0" applyNumberFormat="1" applyFont="1" applyFill="1" applyBorder="1" applyAlignment="1">
      <alignment/>
    </xf>
    <xf numFmtId="2" fontId="2" fillId="35" borderId="26" xfId="0" applyNumberFormat="1" applyFont="1" applyFill="1" applyBorder="1" applyAlignment="1">
      <alignment/>
    </xf>
    <xf numFmtId="2" fontId="2" fillId="35" borderId="27" xfId="0" applyNumberFormat="1" applyFont="1" applyFill="1" applyBorder="1" applyAlignment="1">
      <alignment/>
    </xf>
    <xf numFmtId="2" fontId="2" fillId="36" borderId="0" xfId="0" applyNumberFormat="1" applyFont="1" applyFill="1" applyAlignment="1">
      <alignment/>
    </xf>
    <xf numFmtId="2" fontId="2" fillId="36" borderId="31" xfId="0" applyNumberFormat="1" applyFont="1" applyFill="1" applyBorder="1" applyAlignment="1">
      <alignment/>
    </xf>
    <xf numFmtId="2" fontId="2" fillId="36" borderId="32" xfId="0" applyNumberFormat="1" applyFont="1" applyFill="1" applyBorder="1" applyAlignment="1">
      <alignment/>
    </xf>
    <xf numFmtId="2" fontId="2" fillId="36" borderId="33" xfId="0" applyNumberFormat="1" applyFont="1" applyFill="1" applyBorder="1" applyAlignment="1">
      <alignment/>
    </xf>
    <xf numFmtId="2" fontId="2" fillId="36" borderId="34" xfId="0" applyNumberFormat="1" applyFont="1" applyFill="1" applyBorder="1" applyAlignment="1">
      <alignment/>
    </xf>
    <xf numFmtId="2" fontId="2" fillId="33" borderId="35" xfId="0" applyNumberFormat="1" applyFont="1" applyFill="1" applyBorder="1" applyAlignment="1">
      <alignment/>
    </xf>
    <xf numFmtId="2" fontId="2" fillId="35" borderId="35" xfId="0" applyNumberFormat="1" applyFont="1" applyFill="1" applyBorder="1" applyAlignment="1">
      <alignment/>
    </xf>
    <xf numFmtId="2" fontId="2" fillId="34" borderId="35" xfId="0" applyNumberFormat="1" applyFont="1" applyFill="1" applyBorder="1" applyAlignment="1">
      <alignment/>
    </xf>
    <xf numFmtId="2" fontId="2" fillId="36" borderId="36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0" fontId="2" fillId="0" borderId="37" xfId="0" applyFont="1" applyBorder="1" applyAlignment="1">
      <alignment/>
    </xf>
    <xf numFmtId="2" fontId="2" fillId="36" borderId="18" xfId="0" applyNumberFormat="1" applyFont="1" applyFill="1" applyBorder="1" applyAlignment="1">
      <alignment/>
    </xf>
    <xf numFmtId="2" fontId="2" fillId="0" borderId="38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2" fillId="33" borderId="39" xfId="0" applyNumberFormat="1" applyFont="1" applyFill="1" applyBorder="1" applyAlignment="1">
      <alignment/>
    </xf>
    <xf numFmtId="2" fontId="2" fillId="35" borderId="40" xfId="0" applyNumberFormat="1" applyFont="1" applyFill="1" applyBorder="1" applyAlignment="1">
      <alignment/>
    </xf>
    <xf numFmtId="2" fontId="2" fillId="34" borderId="41" xfId="0" applyNumberFormat="1" applyFont="1" applyFill="1" applyBorder="1" applyAlignment="1">
      <alignment/>
    </xf>
    <xf numFmtId="2" fontId="2" fillId="36" borderId="40" xfId="0" applyNumberFormat="1" applyFont="1" applyFill="1" applyBorder="1" applyAlignment="1">
      <alignment/>
    </xf>
    <xf numFmtId="2" fontId="2" fillId="36" borderId="42" xfId="0" applyNumberFormat="1" applyFont="1" applyFill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Daten_Rohfassungen\BDF\BDF_52_Daten_ro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Daten_Rohfassungen\BDF\BDF_52_al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K3">
            <v>0.10038289379900214</v>
          </cell>
          <cell r="L3">
            <v>0.4166666666666667</v>
          </cell>
          <cell r="M3">
            <v>43.65657564904727</v>
          </cell>
          <cell r="N3">
            <v>43.199434365431536</v>
          </cell>
          <cell r="O3">
            <v>44.46773441825649</v>
          </cell>
        </row>
        <row r="8">
          <cell r="K8">
            <v>0.09687262427418213</v>
          </cell>
          <cell r="L8">
            <v>0.4166666666666667</v>
          </cell>
        </row>
        <row r="13">
          <cell r="K13">
            <v>0.15547834744538522</v>
          </cell>
          <cell r="L13">
            <v>0.3125</v>
          </cell>
        </row>
        <row r="18">
          <cell r="J18">
            <v>45.269999999999996</v>
          </cell>
          <cell r="K18">
            <v>0.11757795517285648</v>
          </cell>
          <cell r="L18">
            <v>1.5</v>
          </cell>
        </row>
        <row r="19">
          <cell r="J19">
            <v>8.267171654553227</v>
          </cell>
          <cell r="K19">
            <v>0.5164627450980392</v>
          </cell>
          <cell r="L19">
            <v>8</v>
          </cell>
        </row>
        <row r="20">
          <cell r="J20">
            <v>3.899311780636425</v>
          </cell>
          <cell r="K20">
            <v>0.6656918013165769</v>
          </cell>
          <cell r="L20">
            <v>8</v>
          </cell>
        </row>
        <row r="21">
          <cell r="J21">
            <v>1.4025021459227474</v>
          </cell>
          <cell r="K21">
            <v>0.6763759398496241</v>
          </cell>
          <cell r="L21">
            <v>22</v>
          </cell>
        </row>
        <row r="22">
          <cell r="J22">
            <v>0</v>
          </cell>
          <cell r="K22">
            <v>1.5567505213478214</v>
          </cell>
          <cell r="L22">
            <v>20</v>
          </cell>
        </row>
        <row r="23">
          <cell r="J23">
            <v>0.08739102826710336</v>
          </cell>
          <cell r="K23">
            <v>0</v>
          </cell>
          <cell r="L23">
            <v>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11">
          <cell r="J11">
            <v>3.6699981689453125</v>
          </cell>
          <cell r="AF11">
            <v>12.5</v>
          </cell>
          <cell r="AH11">
            <v>0.39373297002724794</v>
          </cell>
        </row>
        <row r="12">
          <cell r="J12">
            <v>14.469993591308594</v>
          </cell>
          <cell r="AF12">
            <v>6.86</v>
          </cell>
          <cell r="AH12">
            <v>0.3686980533265726</v>
          </cell>
        </row>
        <row r="13">
          <cell r="J13">
            <v>11.859992980957031</v>
          </cell>
          <cell r="AF13">
            <v>2.21</v>
          </cell>
          <cell r="AH13">
            <v>0.48858968337396463</v>
          </cell>
        </row>
        <row r="14">
          <cell r="J14">
            <v>5</v>
          </cell>
          <cell r="AF14">
            <v>0.81</v>
          </cell>
          <cell r="AH14">
            <v>0.7158333333333333</v>
          </cell>
        </row>
        <row r="15">
          <cell r="J15">
            <v>20</v>
          </cell>
          <cell r="AF15">
            <v>0.74</v>
          </cell>
          <cell r="AH15">
            <v>0.6003333333333334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8"/>
  <sheetViews>
    <sheetView tabSelected="1" zoomScale="85" zoomScaleNormal="85" zoomScalePageLayoutView="0" workbookViewId="0" topLeftCell="A37">
      <selection activeCell="L41" sqref="L41"/>
    </sheetView>
  </sheetViews>
  <sheetFormatPr defaultColWidth="11.421875" defaultRowHeight="15"/>
  <cols>
    <col min="1" max="1" width="41.140625" style="1" customWidth="1"/>
    <col min="2" max="3" width="5.7109375" style="1" customWidth="1"/>
    <col min="4" max="4" width="6.57421875" style="1" customWidth="1"/>
    <col min="5" max="5" width="5.7109375" style="1" customWidth="1"/>
    <col min="6" max="6" width="9.57421875" style="2" customWidth="1"/>
    <col min="7" max="7" width="6.28125" style="37" customWidth="1"/>
    <col min="8" max="11" width="5.7109375" style="1" customWidth="1"/>
    <col min="12" max="12" width="10.28125" style="3" customWidth="1"/>
    <col min="13" max="13" width="6.28125" style="45" customWidth="1"/>
    <col min="14" max="17" width="11.421875" style="1" customWidth="1"/>
  </cols>
  <sheetData>
    <row r="1" spans="1:17" ht="15.75" thickBot="1">
      <c r="A1"/>
      <c r="B1" s="64" t="s">
        <v>23</v>
      </c>
      <c r="C1" s="65"/>
      <c r="D1" s="65"/>
      <c r="E1" s="65"/>
      <c r="F1" s="50"/>
      <c r="G1" s="51"/>
      <c r="H1" s="65" t="s">
        <v>24</v>
      </c>
      <c r="I1" s="65"/>
      <c r="J1" s="65"/>
      <c r="K1" s="65"/>
      <c r="L1" s="52"/>
      <c r="M1" s="53"/>
      <c r="N1"/>
      <c r="O1"/>
      <c r="P1"/>
      <c r="Q1"/>
    </row>
    <row r="2" spans="1:17" ht="15.75" thickBot="1">
      <c r="A2" s="54" t="s">
        <v>22</v>
      </c>
      <c r="B2" s="55" t="s">
        <v>18</v>
      </c>
      <c r="C2" s="29" t="s">
        <v>19</v>
      </c>
      <c r="D2" s="29" t="s">
        <v>20</v>
      </c>
      <c r="E2" s="29" t="s">
        <v>21</v>
      </c>
      <c r="F2" s="18" t="s">
        <v>25</v>
      </c>
      <c r="G2" s="38" t="s">
        <v>26</v>
      </c>
      <c r="H2" s="29" t="s">
        <v>18</v>
      </c>
      <c r="I2" s="29" t="s">
        <v>19</v>
      </c>
      <c r="J2" s="29" t="s">
        <v>20</v>
      </c>
      <c r="K2" s="29" t="s">
        <v>21</v>
      </c>
      <c r="L2" s="19" t="s">
        <v>25</v>
      </c>
      <c r="M2" s="56" t="s">
        <v>26</v>
      </c>
      <c r="N2"/>
      <c r="O2"/>
      <c r="P2"/>
      <c r="Q2"/>
    </row>
    <row r="3" spans="1:13" ht="15">
      <c r="A3" s="21" t="s">
        <v>27</v>
      </c>
      <c r="B3" s="23">
        <f>'[1]Tabelle1'!$M$3</f>
        <v>43.65657564904727</v>
      </c>
      <c r="C3" s="11">
        <f>'[1]Tabelle1'!$N$3</f>
        <v>43.199434365431536</v>
      </c>
      <c r="D3" s="11">
        <f>'[1]Tabelle1'!$O$3</f>
        <v>44.46773441825649</v>
      </c>
      <c r="E3" s="11">
        <f>'[1]Tabelle1'!$J$18</f>
        <v>45.269999999999996</v>
      </c>
      <c r="F3" s="12">
        <f aca="true" t="shared" si="0" ref="F3:F14">AVERAGE(B3:E3)</f>
        <v>44.14843610818383</v>
      </c>
      <c r="G3" s="39">
        <f aca="true" t="shared" si="1" ref="G3:G12">STDEV(B3:E3)</f>
        <v>0.9133068110352259</v>
      </c>
      <c r="H3" s="23"/>
      <c r="I3" s="11"/>
      <c r="J3" s="11"/>
      <c r="K3" s="11"/>
      <c r="L3" s="34" t="e">
        <f aca="true" t="shared" si="2" ref="L3:L14">AVERAGE(H3:K3)</f>
        <v>#DIV/0!</v>
      </c>
      <c r="M3" s="46" t="e">
        <f aca="true" t="shared" si="3" ref="M3:M12">STDEV(H3:K3)</f>
        <v>#DIV/0!</v>
      </c>
    </row>
    <row r="4" spans="1:13" ht="15">
      <c r="A4" s="21" t="s">
        <v>10</v>
      </c>
      <c r="B4" s="24"/>
      <c r="C4" s="6">
        <v>24.512776655340254</v>
      </c>
      <c r="D4" s="6"/>
      <c r="E4" s="6"/>
      <c r="F4" s="5">
        <f t="shared" si="0"/>
        <v>24.512776655340254</v>
      </c>
      <c r="G4" s="40" t="e">
        <f t="shared" si="1"/>
        <v>#DIV/0!</v>
      </c>
      <c r="H4" s="24"/>
      <c r="I4" s="6"/>
      <c r="J4" s="6"/>
      <c r="K4" s="6"/>
      <c r="L4" s="31" t="e">
        <f t="shared" si="2"/>
        <v>#DIV/0!</v>
      </c>
      <c r="M4" s="47" t="e">
        <f t="shared" si="3"/>
        <v>#DIV/0!</v>
      </c>
    </row>
    <row r="5" spans="1:13" ht="15">
      <c r="A5" s="21" t="s">
        <v>11</v>
      </c>
      <c r="B5" s="24"/>
      <c r="C5" s="6"/>
      <c r="D5" s="6"/>
      <c r="E5" s="6"/>
      <c r="F5" s="5" t="e">
        <f t="shared" si="0"/>
        <v>#DIV/0!</v>
      </c>
      <c r="G5" s="40" t="e">
        <f t="shared" si="1"/>
        <v>#DIV/0!</v>
      </c>
      <c r="H5" s="24"/>
      <c r="I5" s="6"/>
      <c r="J5" s="6"/>
      <c r="K5" s="6"/>
      <c r="L5" s="31" t="e">
        <f t="shared" si="2"/>
        <v>#DIV/0!</v>
      </c>
      <c r="M5" s="47" t="e">
        <f t="shared" si="3"/>
        <v>#DIV/0!</v>
      </c>
    </row>
    <row r="6" spans="1:13" ht="15">
      <c r="A6" s="21" t="s">
        <v>12</v>
      </c>
      <c r="B6" s="30"/>
      <c r="C6" s="6"/>
      <c r="D6" s="6"/>
      <c r="E6" s="6"/>
      <c r="F6" s="5" t="e">
        <f t="shared" si="0"/>
        <v>#DIV/0!</v>
      </c>
      <c r="G6" s="40" t="e">
        <f t="shared" si="1"/>
        <v>#DIV/0!</v>
      </c>
      <c r="H6" s="24"/>
      <c r="I6" s="6"/>
      <c r="J6" s="6"/>
      <c r="K6" s="6"/>
      <c r="L6" s="31" t="e">
        <f t="shared" si="2"/>
        <v>#DIV/0!</v>
      </c>
      <c r="M6" s="47" t="e">
        <f t="shared" si="3"/>
        <v>#DIV/0!</v>
      </c>
    </row>
    <row r="7" spans="1:13" ht="15.75" thickBot="1">
      <c r="A7" s="21" t="s">
        <v>13</v>
      </c>
      <c r="B7" s="24"/>
      <c r="C7" s="6"/>
      <c r="D7" s="6"/>
      <c r="E7" s="6"/>
      <c r="F7" s="5" t="e">
        <f t="shared" si="0"/>
        <v>#DIV/0!</v>
      </c>
      <c r="G7" s="40" t="e">
        <f t="shared" si="1"/>
        <v>#DIV/0!</v>
      </c>
      <c r="H7" s="24"/>
      <c r="I7" s="6"/>
      <c r="J7" s="6"/>
      <c r="K7" s="6"/>
      <c r="L7" s="31" t="e">
        <f t="shared" si="2"/>
        <v>#DIV/0!</v>
      </c>
      <c r="M7" s="47" t="e">
        <f t="shared" si="3"/>
        <v>#DIV/0!</v>
      </c>
    </row>
    <row r="8" spans="1:13" ht="15">
      <c r="A8" s="21" t="s">
        <v>0</v>
      </c>
      <c r="B8" s="24">
        <v>15.147436946148602</v>
      </c>
      <c r="C8" s="6">
        <v>8.53396633416459</v>
      </c>
      <c r="D8" s="6">
        <v>17.81116758361715</v>
      </c>
      <c r="E8" s="6">
        <f>'[1]Tabelle1'!$J$19</f>
        <v>8.267171654553227</v>
      </c>
      <c r="F8" s="5">
        <f t="shared" si="0"/>
        <v>12.43993562962089</v>
      </c>
      <c r="G8" s="40">
        <f t="shared" si="1"/>
        <v>4.790589783151265</v>
      </c>
      <c r="H8" s="23">
        <v>15</v>
      </c>
      <c r="I8" s="11">
        <v>17.3</v>
      </c>
      <c r="J8" s="11">
        <v>18.5</v>
      </c>
      <c r="K8" s="6">
        <f>'[2]Tabelle1'!$AF$11</f>
        <v>12.5</v>
      </c>
      <c r="L8" s="31">
        <f t="shared" si="2"/>
        <v>15.825</v>
      </c>
      <c r="M8" s="47">
        <f t="shared" si="3"/>
        <v>2.650000000000007</v>
      </c>
    </row>
    <row r="9" spans="1:13" ht="15">
      <c r="A9" s="21" t="s">
        <v>1</v>
      </c>
      <c r="B9" s="24">
        <v>3.9992330529440876</v>
      </c>
      <c r="C9" s="6">
        <v>0.3308383181621153</v>
      </c>
      <c r="D9" s="6">
        <v>8.685266030013642</v>
      </c>
      <c r="E9" s="6">
        <f>'[1]Tabelle1'!$J$20</f>
        <v>3.899311780636425</v>
      </c>
      <c r="F9" s="5">
        <f t="shared" si="0"/>
        <v>4.228662295439067</v>
      </c>
      <c r="G9" s="40">
        <f t="shared" si="1"/>
        <v>3.4261474060413577</v>
      </c>
      <c r="H9" s="24">
        <v>5.43</v>
      </c>
      <c r="I9" s="6">
        <v>10.93</v>
      </c>
      <c r="J9" s="6">
        <v>8.48</v>
      </c>
      <c r="K9" s="6">
        <f>'[2]Tabelle1'!$AF$12</f>
        <v>6.86</v>
      </c>
      <c r="L9" s="31">
        <f t="shared" si="2"/>
        <v>7.925</v>
      </c>
      <c r="M9" s="47">
        <f t="shared" si="3"/>
        <v>2.3591877133171644</v>
      </c>
    </row>
    <row r="10" spans="1:13" ht="15">
      <c r="A10" s="21" t="s">
        <v>2</v>
      </c>
      <c r="B10" s="24">
        <v>0</v>
      </c>
      <c r="C10" s="6"/>
      <c r="D10" s="6">
        <v>0.8234776018861595</v>
      </c>
      <c r="E10" s="6">
        <f>'[1]Tabelle1'!$J$21</f>
        <v>1.4025021459227474</v>
      </c>
      <c r="F10" s="5">
        <f t="shared" si="0"/>
        <v>0.7419932492696356</v>
      </c>
      <c r="G10" s="40">
        <f t="shared" si="1"/>
        <v>0.7047927653718348</v>
      </c>
      <c r="H10" s="24">
        <v>2.08</v>
      </c>
      <c r="I10" s="6">
        <v>2.62</v>
      </c>
      <c r="J10" s="6">
        <v>2.92</v>
      </c>
      <c r="K10" s="6">
        <f>'[2]Tabelle1'!$AF$13</f>
        <v>2.21</v>
      </c>
      <c r="L10" s="31">
        <f t="shared" si="2"/>
        <v>2.4575</v>
      </c>
      <c r="M10" s="47">
        <f t="shared" si="3"/>
        <v>0.38474017206421185</v>
      </c>
    </row>
    <row r="11" spans="1:13" ht="15">
      <c r="A11" s="21" t="s">
        <v>3</v>
      </c>
      <c r="B11" s="24"/>
      <c r="C11" s="6"/>
      <c r="D11" s="6"/>
      <c r="E11" s="6">
        <f>'[1]Tabelle1'!$J$22</f>
        <v>0</v>
      </c>
      <c r="F11" s="5">
        <f t="shared" si="0"/>
        <v>0</v>
      </c>
      <c r="G11" s="40" t="e">
        <f t="shared" si="1"/>
        <v>#DIV/0!</v>
      </c>
      <c r="H11" s="24"/>
      <c r="I11" s="6"/>
      <c r="J11" s="6"/>
      <c r="K11" s="6">
        <f>'[2]Tabelle1'!$AF$14</f>
        <v>0.81</v>
      </c>
      <c r="L11" s="31">
        <f t="shared" si="2"/>
        <v>0.81</v>
      </c>
      <c r="M11" s="47" t="e">
        <f t="shared" si="3"/>
        <v>#DIV/0!</v>
      </c>
    </row>
    <row r="12" spans="1:13" ht="15.75" thickBot="1">
      <c r="A12" s="21" t="s">
        <v>4</v>
      </c>
      <c r="B12" s="24"/>
      <c r="C12" s="6"/>
      <c r="D12" s="6"/>
      <c r="E12" s="6">
        <f>'[1]Tabelle1'!$J$23</f>
        <v>0.08739102826710336</v>
      </c>
      <c r="F12" s="5">
        <f t="shared" si="0"/>
        <v>0.08739102826710336</v>
      </c>
      <c r="G12" s="41" t="e">
        <f t="shared" si="1"/>
        <v>#DIV/0!</v>
      </c>
      <c r="H12" s="24"/>
      <c r="I12" s="6"/>
      <c r="J12" s="6"/>
      <c r="K12" s="6">
        <f>'[2]Tabelle1'!$AF$15</f>
        <v>0.74</v>
      </c>
      <c r="L12" s="31">
        <f t="shared" si="2"/>
        <v>0.74</v>
      </c>
      <c r="M12" s="48" t="e">
        <f t="shared" si="3"/>
        <v>#DIV/0!</v>
      </c>
    </row>
    <row r="13" spans="1:13" ht="15">
      <c r="A13" s="27" t="s">
        <v>28</v>
      </c>
      <c r="B13" s="10">
        <f>'[1]Tabelle1'!$L$3</f>
        <v>0.4166666666666667</v>
      </c>
      <c r="C13" s="16">
        <f>'[1]Tabelle1'!$L$8</f>
        <v>0.4166666666666667</v>
      </c>
      <c r="D13" s="16">
        <f>'[1]Tabelle1'!$L$13</f>
        <v>0.3125</v>
      </c>
      <c r="E13" s="16">
        <f>'[1]Tabelle1'!$L$18</f>
        <v>1.5</v>
      </c>
      <c r="F13" s="18">
        <f t="shared" si="0"/>
        <v>0.6614583333333334</v>
      </c>
      <c r="G13" s="42">
        <v>0.3884262381714181</v>
      </c>
      <c r="H13" s="10"/>
      <c r="I13" s="16"/>
      <c r="J13" s="16"/>
      <c r="K13" s="16">
        <v>0</v>
      </c>
      <c r="L13" s="33">
        <f t="shared" si="2"/>
        <v>0</v>
      </c>
      <c r="M13" s="49">
        <v>0.24944938117648088</v>
      </c>
    </row>
    <row r="14" spans="1:13" ht="15">
      <c r="A14" s="21" t="s">
        <v>29</v>
      </c>
      <c r="B14" s="17">
        <v>0</v>
      </c>
      <c r="C14" s="7">
        <v>4</v>
      </c>
      <c r="D14" s="7">
        <v>0</v>
      </c>
      <c r="E14" s="7">
        <v>0</v>
      </c>
      <c r="F14" s="5">
        <f t="shared" si="0"/>
        <v>1</v>
      </c>
      <c r="G14" s="40" t="e">
        <v>#DIV/0!</v>
      </c>
      <c r="H14" s="17"/>
      <c r="I14" s="7"/>
      <c r="J14" s="7"/>
      <c r="K14" s="7"/>
      <c r="L14" s="31" t="e">
        <f t="shared" si="2"/>
        <v>#DIV/0!</v>
      </c>
      <c r="M14" s="47" t="e">
        <v>#DIV/0!</v>
      </c>
    </row>
    <row r="15" spans="1:13" ht="15">
      <c r="A15" s="21" t="s">
        <v>30</v>
      </c>
      <c r="B15" s="17"/>
      <c r="C15" s="7"/>
      <c r="D15" s="7"/>
      <c r="E15" s="7"/>
      <c r="F15" s="5" t="e">
        <f aca="true" t="shared" si="4" ref="F15:F39">AVERAGE(B15:E15)</f>
        <v>#DIV/0!</v>
      </c>
      <c r="G15" s="40" t="e">
        <v>#DIV/0!</v>
      </c>
      <c r="H15" s="17"/>
      <c r="I15" s="7"/>
      <c r="J15" s="7"/>
      <c r="K15" s="7"/>
      <c r="L15" s="31" t="e">
        <f aca="true" t="shared" si="5" ref="L15:L39">AVERAGE(H15:K15)</f>
        <v>#DIV/0!</v>
      </c>
      <c r="M15" s="47" t="e">
        <v>#DIV/0!</v>
      </c>
    </row>
    <row r="16" spans="1:13" ht="15">
      <c r="A16" s="21" t="s">
        <v>31</v>
      </c>
      <c r="B16" s="17"/>
      <c r="C16" s="7"/>
      <c r="D16" s="7"/>
      <c r="E16" s="7"/>
      <c r="F16" s="5" t="e">
        <f t="shared" si="4"/>
        <v>#DIV/0!</v>
      </c>
      <c r="G16" s="40" t="e">
        <v>#DIV/0!</v>
      </c>
      <c r="H16" s="17"/>
      <c r="I16" s="7"/>
      <c r="J16" s="7"/>
      <c r="K16" s="7"/>
      <c r="L16" s="31" t="e">
        <f t="shared" si="5"/>
        <v>#DIV/0!</v>
      </c>
      <c r="M16" s="47" t="e">
        <v>#DIV/0!</v>
      </c>
    </row>
    <row r="17" spans="1:13" ht="15.75" thickBot="1">
      <c r="A17" s="26" t="s">
        <v>32</v>
      </c>
      <c r="B17" s="17"/>
      <c r="C17" s="7"/>
      <c r="D17" s="7"/>
      <c r="E17" s="7"/>
      <c r="F17" s="5" t="e">
        <f t="shared" si="4"/>
        <v>#DIV/0!</v>
      </c>
      <c r="G17" s="40" t="e">
        <v>#DIV/0!</v>
      </c>
      <c r="H17" s="17"/>
      <c r="I17" s="7"/>
      <c r="J17" s="7"/>
      <c r="K17" s="7"/>
      <c r="L17" s="31" t="e">
        <f t="shared" si="5"/>
        <v>#DIV/0!</v>
      </c>
      <c r="M17" s="47" t="e">
        <v>#DIV/0!</v>
      </c>
    </row>
    <row r="18" spans="1:13" ht="15">
      <c r="A18" s="21" t="s">
        <v>33</v>
      </c>
      <c r="B18" s="17">
        <v>8.333333333333334</v>
      </c>
      <c r="C18" s="4">
        <v>9.666666666666666</v>
      </c>
      <c r="D18" s="7">
        <v>8.666666666666666</v>
      </c>
      <c r="E18" s="4">
        <f>'[1]Tabelle1'!$L$19</f>
        <v>8</v>
      </c>
      <c r="F18" s="5">
        <f t="shared" si="4"/>
        <v>8.666666666666666</v>
      </c>
      <c r="G18" s="40">
        <v>3.1195322536369914</v>
      </c>
      <c r="H18" s="10">
        <v>6.6699981689453125</v>
      </c>
      <c r="I18" s="16">
        <v>5.329998016357422</v>
      </c>
      <c r="J18" s="16">
        <v>5.5</v>
      </c>
      <c r="K18" s="4">
        <f>'[2]Tabelle1'!$J$11</f>
        <v>3.6699981689453125</v>
      </c>
      <c r="L18" s="31">
        <f t="shared" si="5"/>
        <v>5.292498588562012</v>
      </c>
      <c r="M18" s="47">
        <v>0.34588071978101537</v>
      </c>
    </row>
    <row r="19" spans="1:13" ht="15">
      <c r="A19" s="21" t="s">
        <v>34</v>
      </c>
      <c r="B19" s="13">
        <v>9.333333333333334</v>
      </c>
      <c r="C19" s="4">
        <v>17</v>
      </c>
      <c r="D19" s="4">
        <v>4.666666666666667</v>
      </c>
      <c r="E19" s="4">
        <f>'[1]Tabelle1'!$L$20</f>
        <v>8</v>
      </c>
      <c r="F19" s="5">
        <f t="shared" si="4"/>
        <v>9.75</v>
      </c>
      <c r="G19" s="40">
        <v>0.5692750425533128</v>
      </c>
      <c r="H19" s="13">
        <v>12.459999084472656</v>
      </c>
      <c r="I19" s="4">
        <v>10.569999694824219</v>
      </c>
      <c r="J19" s="4">
        <v>13.169998168945312</v>
      </c>
      <c r="K19" s="4">
        <f>'[2]Tabelle1'!$J$12</f>
        <v>14.469993591308594</v>
      </c>
      <c r="L19" s="31">
        <f t="shared" si="5"/>
        <v>12.667497634887695</v>
      </c>
      <c r="M19" s="47">
        <v>1.789458210680411</v>
      </c>
    </row>
    <row r="20" spans="1:13" ht="15">
      <c r="A20" s="21" t="s">
        <v>35</v>
      </c>
      <c r="B20" s="13">
        <v>13.333333333333334</v>
      </c>
      <c r="C20" s="4">
        <v>0</v>
      </c>
      <c r="D20" s="4">
        <v>12</v>
      </c>
      <c r="E20" s="4">
        <f>'[1]Tabelle1'!$L$21</f>
        <v>22</v>
      </c>
      <c r="F20" s="5">
        <f t="shared" si="4"/>
        <v>11.833333333333334</v>
      </c>
      <c r="G20" s="40">
        <v>1.9813949444585608</v>
      </c>
      <c r="H20" s="13">
        <v>10.789993286132812</v>
      </c>
      <c r="I20" s="4">
        <v>14.17999267578125</v>
      </c>
      <c r="J20" s="4">
        <v>11.439994812011719</v>
      </c>
      <c r="K20" s="4">
        <f>'[2]Tabelle1'!$J$13</f>
        <v>11.859992980957031</v>
      </c>
      <c r="L20" s="31">
        <f t="shared" si="5"/>
        <v>12.067493438720703</v>
      </c>
      <c r="M20" s="47">
        <v>1.775313877492315</v>
      </c>
    </row>
    <row r="21" spans="1:13" ht="15">
      <c r="A21" s="21" t="s">
        <v>36</v>
      </c>
      <c r="B21" s="13"/>
      <c r="C21" s="4"/>
      <c r="D21" s="4"/>
      <c r="E21" s="4">
        <f>'[1]Tabelle1'!$L$22</f>
        <v>20</v>
      </c>
      <c r="F21" s="5">
        <f t="shared" si="4"/>
        <v>20</v>
      </c>
      <c r="G21" s="40" t="e">
        <v>#DIV/0!</v>
      </c>
      <c r="H21" s="13"/>
      <c r="I21" s="4"/>
      <c r="J21" s="4"/>
      <c r="K21" s="4">
        <f>'[2]Tabelle1'!$J$14</f>
        <v>5</v>
      </c>
      <c r="L21" s="31">
        <f t="shared" si="5"/>
        <v>5</v>
      </c>
      <c r="M21" s="47">
        <v>3.729481026730119</v>
      </c>
    </row>
    <row r="22" spans="1:13" ht="15">
      <c r="A22" s="21" t="s">
        <v>37</v>
      </c>
      <c r="B22" s="13"/>
      <c r="C22" s="4"/>
      <c r="D22" s="4"/>
      <c r="E22" s="4">
        <f>'[1]Tabelle1'!$L$23</f>
        <v>20</v>
      </c>
      <c r="F22" s="5">
        <f t="shared" si="4"/>
        <v>20</v>
      </c>
      <c r="G22" s="40" t="e">
        <v>#DIV/0!</v>
      </c>
      <c r="H22" s="13"/>
      <c r="I22" s="4"/>
      <c r="J22" s="4"/>
      <c r="K22" s="4">
        <f>'[2]Tabelle1'!$J$15</f>
        <v>20</v>
      </c>
      <c r="L22" s="31">
        <f t="shared" si="5"/>
        <v>20</v>
      </c>
      <c r="M22" s="47" t="e">
        <v>#DIV/0!</v>
      </c>
    </row>
    <row r="23" spans="1:15" ht="15">
      <c r="A23" s="21" t="s">
        <v>38</v>
      </c>
      <c r="B23" s="24">
        <v>8.33333333333333</v>
      </c>
      <c r="C23" s="6">
        <v>9.666666666666666</v>
      </c>
      <c r="D23" s="6">
        <f>D18</f>
        <v>8.666666666666666</v>
      </c>
      <c r="E23" s="6">
        <v>8</v>
      </c>
      <c r="F23" s="5">
        <f t="shared" si="4"/>
        <v>8.666666666666666</v>
      </c>
      <c r="G23" s="40">
        <v>3.1181671967145492</v>
      </c>
      <c r="H23" s="24">
        <f>H18</f>
        <v>6.6699981689453125</v>
      </c>
      <c r="I23" s="6">
        <f>I18</f>
        <v>5.329998016357422</v>
      </c>
      <c r="J23" s="6">
        <f>J18</f>
        <v>5.5</v>
      </c>
      <c r="K23" s="6">
        <v>3.6699981689453125</v>
      </c>
      <c r="L23" s="31">
        <f t="shared" si="5"/>
        <v>5.292498588562012</v>
      </c>
      <c r="M23" s="47">
        <v>0.34588071978101537</v>
      </c>
      <c r="O23" s="36"/>
    </row>
    <row r="24" spans="1:15" ht="15">
      <c r="A24" s="21" t="s">
        <v>39</v>
      </c>
      <c r="B24" s="24">
        <f>10-B23</f>
        <v>1.6666666666666696</v>
      </c>
      <c r="C24" s="6">
        <v>0.33</v>
      </c>
      <c r="D24" s="6">
        <f>10-D23</f>
        <v>1.333333333333334</v>
      </c>
      <c r="E24" s="6">
        <v>2</v>
      </c>
      <c r="F24" s="5">
        <f t="shared" si="4"/>
        <v>1.332500000000001</v>
      </c>
      <c r="G24" s="40">
        <v>3.118167196714549</v>
      </c>
      <c r="H24" s="6">
        <f>10-H23</f>
        <v>3.3300018310546875</v>
      </c>
      <c r="I24" s="6">
        <f>10-I23</f>
        <v>4.670001983642578</v>
      </c>
      <c r="J24" s="6">
        <f>10-J23</f>
        <v>4.5</v>
      </c>
      <c r="K24" s="6">
        <f>10-K23</f>
        <v>6.3300018310546875</v>
      </c>
      <c r="L24" s="31">
        <f t="shared" si="5"/>
        <v>4.707501411437988</v>
      </c>
      <c r="M24" s="47">
        <v>1.2003714250494455</v>
      </c>
      <c r="O24" s="36"/>
    </row>
    <row r="25" spans="1:15" ht="15">
      <c r="A25" s="21" t="s">
        <v>40</v>
      </c>
      <c r="B25" s="24">
        <f>B18</f>
        <v>8.333333333333334</v>
      </c>
      <c r="C25" s="6">
        <v>9.666666666666666</v>
      </c>
      <c r="D25" s="6">
        <f>D18</f>
        <v>8.666666666666666</v>
      </c>
      <c r="E25" s="6">
        <v>8</v>
      </c>
      <c r="F25" s="5">
        <f t="shared" si="4"/>
        <v>8.666666666666666</v>
      </c>
      <c r="G25" s="40" t="e">
        <v>#DIV/0!</v>
      </c>
      <c r="H25" s="24">
        <f aca="true" t="shared" si="6" ref="H25:J26">H18</f>
        <v>6.6699981689453125</v>
      </c>
      <c r="I25" s="6">
        <f t="shared" si="6"/>
        <v>5.329998016357422</v>
      </c>
      <c r="J25" s="6">
        <f t="shared" si="6"/>
        <v>5.5</v>
      </c>
      <c r="K25" s="6">
        <v>3.6699981689453125</v>
      </c>
      <c r="L25" s="31">
        <f t="shared" si="5"/>
        <v>5.292498588562012</v>
      </c>
      <c r="M25" s="47">
        <v>1.2287503136360833</v>
      </c>
      <c r="O25" s="36"/>
    </row>
    <row r="26" spans="1:15" ht="15">
      <c r="A26" s="21" t="s">
        <v>41</v>
      </c>
      <c r="B26" s="13">
        <f>B19</f>
        <v>9.333333333333334</v>
      </c>
      <c r="C26" s="4">
        <v>17</v>
      </c>
      <c r="D26" s="4">
        <f>D19</f>
        <v>4.666666666666667</v>
      </c>
      <c r="E26" s="4">
        <v>8</v>
      </c>
      <c r="F26" s="5">
        <f t="shared" si="4"/>
        <v>9.75</v>
      </c>
      <c r="G26" s="40">
        <v>3.1195322536369914</v>
      </c>
      <c r="H26" s="13">
        <f t="shared" si="6"/>
        <v>12.459999084472656</v>
      </c>
      <c r="I26" s="4">
        <f t="shared" si="6"/>
        <v>10.569999694824219</v>
      </c>
      <c r="J26" s="4">
        <f t="shared" si="6"/>
        <v>13.169998168945312</v>
      </c>
      <c r="K26" s="4">
        <f>K19</f>
        <v>14.469993591308594</v>
      </c>
      <c r="L26" s="31">
        <f t="shared" si="5"/>
        <v>12.667497634887695</v>
      </c>
      <c r="M26" s="47">
        <v>0.34588071978101537</v>
      </c>
      <c r="O26" s="36"/>
    </row>
    <row r="27" spans="1:15" ht="15">
      <c r="A27" s="21" t="s">
        <v>42</v>
      </c>
      <c r="B27" s="24">
        <f>30-B26-B25</f>
        <v>12.33333333333333</v>
      </c>
      <c r="C27" s="4">
        <v>0</v>
      </c>
      <c r="D27" s="4">
        <f>D20</f>
        <v>12</v>
      </c>
      <c r="E27" s="4">
        <v>14</v>
      </c>
      <c r="F27" s="5">
        <f t="shared" si="4"/>
        <v>9.583333333333332</v>
      </c>
      <c r="G27" s="40">
        <v>0.5692750425533128</v>
      </c>
      <c r="H27" s="6">
        <f>30-H26-H25</f>
        <v>10.870002746582031</v>
      </c>
      <c r="I27" s="6">
        <f>30-I26-I25</f>
        <v>14.10000228881836</v>
      </c>
      <c r="J27" s="6">
        <f>30-J26-J25</f>
        <v>11.330001831054688</v>
      </c>
      <c r="K27" s="6">
        <f>30-(K25+K26)</f>
        <v>11.860008239746094</v>
      </c>
      <c r="L27" s="31">
        <f t="shared" si="5"/>
        <v>12.040003776550293</v>
      </c>
      <c r="M27" s="47">
        <v>1.789458210680411</v>
      </c>
      <c r="O27" s="36"/>
    </row>
    <row r="28" spans="1:15" ht="15">
      <c r="A28" s="21" t="s">
        <v>43</v>
      </c>
      <c r="B28" s="13"/>
      <c r="C28" s="4"/>
      <c r="D28" s="4"/>
      <c r="E28" s="4"/>
      <c r="F28" s="5" t="e">
        <f t="shared" si="4"/>
        <v>#DIV/0!</v>
      </c>
      <c r="G28" s="40">
        <v>1.8521766474430432</v>
      </c>
      <c r="H28" s="13"/>
      <c r="I28" s="4"/>
      <c r="J28" s="4"/>
      <c r="K28" s="4"/>
      <c r="L28" s="31" t="e">
        <f t="shared" si="5"/>
        <v>#DIV/0!</v>
      </c>
      <c r="M28" s="47">
        <v>1.775313877492315</v>
      </c>
      <c r="O28" s="36"/>
    </row>
    <row r="29" spans="1:15" ht="15.75" thickBot="1">
      <c r="A29" s="21" t="s">
        <v>44</v>
      </c>
      <c r="B29" s="13"/>
      <c r="C29" s="4"/>
      <c r="D29" s="4"/>
      <c r="E29" s="4"/>
      <c r="F29" s="5" t="e">
        <f t="shared" si="4"/>
        <v>#DIV/0!</v>
      </c>
      <c r="G29" s="40">
        <v>4</v>
      </c>
      <c r="H29" s="13"/>
      <c r="I29" s="4"/>
      <c r="J29" s="4"/>
      <c r="K29" s="4"/>
      <c r="L29" s="31" t="e">
        <f t="shared" si="5"/>
        <v>#DIV/0!</v>
      </c>
      <c r="M29" s="47">
        <v>3.3570856872176082</v>
      </c>
      <c r="O29" s="36"/>
    </row>
    <row r="30" spans="1:15" ht="15.75" thickBot="1">
      <c r="A30" s="20" t="s">
        <v>45</v>
      </c>
      <c r="B30" s="23">
        <f>'[1]Tabelle1'!$K$3</f>
        <v>0.10038289379900214</v>
      </c>
      <c r="C30" s="11">
        <f>'[1]Tabelle1'!$K$8</f>
        <v>0.09687262427418213</v>
      </c>
      <c r="D30" s="11">
        <f>'[1]Tabelle1'!$K$13</f>
        <v>0.15547834744538522</v>
      </c>
      <c r="E30" s="11">
        <f>'[1]Tabelle1'!$K$18</f>
        <v>0.11757795517285648</v>
      </c>
      <c r="F30" s="12">
        <f t="shared" si="4"/>
        <v>0.11757795517285648</v>
      </c>
      <c r="G30" s="41" t="e">
        <v>#DIV/0!</v>
      </c>
      <c r="H30" s="23"/>
      <c r="I30" s="11"/>
      <c r="J30" s="11"/>
      <c r="K30" s="11"/>
      <c r="L30" s="34" t="e">
        <f t="shared" si="5"/>
        <v>#DIV/0!</v>
      </c>
      <c r="M30" s="47" t="e">
        <v>#DIV/0!</v>
      </c>
      <c r="O30" s="36"/>
    </row>
    <row r="31" spans="1:15" ht="15">
      <c r="A31" s="26" t="s">
        <v>14</v>
      </c>
      <c r="B31" s="28"/>
      <c r="C31" s="8">
        <v>0.1624159134769611</v>
      </c>
      <c r="E31" s="8"/>
      <c r="F31" s="9">
        <f t="shared" si="4"/>
        <v>0.1624159134769611</v>
      </c>
      <c r="G31" s="42">
        <v>0.012795551901236171</v>
      </c>
      <c r="H31" s="28"/>
      <c r="I31" s="8"/>
      <c r="J31" s="8"/>
      <c r="K31" s="8"/>
      <c r="L31" s="35" t="e">
        <f t="shared" si="5"/>
        <v>#DIV/0!</v>
      </c>
      <c r="M31" s="47">
        <v>0.03348518634324392</v>
      </c>
      <c r="O31" s="36"/>
    </row>
    <row r="32" spans="1:15" ht="15">
      <c r="A32" s="26" t="s">
        <v>15</v>
      </c>
      <c r="B32" s="28"/>
      <c r="C32" s="8"/>
      <c r="D32" s="8"/>
      <c r="E32" s="8"/>
      <c r="F32" s="9" t="e">
        <f t="shared" si="4"/>
        <v>#DIV/0!</v>
      </c>
      <c r="G32" s="40" t="e">
        <v>#DIV/0!</v>
      </c>
      <c r="H32" s="28"/>
      <c r="I32" s="8"/>
      <c r="J32" s="8"/>
      <c r="K32" s="8"/>
      <c r="L32" s="35" t="e">
        <f t="shared" si="5"/>
        <v>#DIV/0!</v>
      </c>
      <c r="M32" s="47" t="e">
        <v>#DIV/0!</v>
      </c>
      <c r="O32" s="36"/>
    </row>
    <row r="33" spans="1:15" ht="15">
      <c r="A33" s="26" t="s">
        <v>16</v>
      </c>
      <c r="B33" s="28"/>
      <c r="C33" s="8"/>
      <c r="D33" s="8"/>
      <c r="E33" s="8"/>
      <c r="F33" s="9" t="e">
        <f t="shared" si="4"/>
        <v>#DIV/0!</v>
      </c>
      <c r="G33" s="40" t="e">
        <v>#DIV/0!</v>
      </c>
      <c r="H33" s="28"/>
      <c r="I33" s="8"/>
      <c r="J33" s="8"/>
      <c r="K33" s="8"/>
      <c r="L33" s="35" t="e">
        <f t="shared" si="5"/>
        <v>#DIV/0!</v>
      </c>
      <c r="M33" s="47" t="e">
        <v>#DIV/0!</v>
      </c>
      <c r="O33" s="36"/>
    </row>
    <row r="34" spans="1:15" ht="15.75" thickBot="1">
      <c r="A34" s="26" t="s">
        <v>17</v>
      </c>
      <c r="B34" s="28"/>
      <c r="C34" s="8"/>
      <c r="D34" s="8"/>
      <c r="E34" s="8"/>
      <c r="F34" s="9" t="e">
        <f t="shared" si="4"/>
        <v>#DIV/0!</v>
      </c>
      <c r="G34" s="40" t="e">
        <v>#DIV/0!</v>
      </c>
      <c r="H34" s="28"/>
      <c r="I34" s="8"/>
      <c r="J34" s="8"/>
      <c r="K34" s="8"/>
      <c r="L34" s="35" t="e">
        <f t="shared" si="5"/>
        <v>#DIV/0!</v>
      </c>
      <c r="M34" s="47" t="e">
        <v>#DIV/0!</v>
      </c>
      <c r="O34" s="36"/>
    </row>
    <row r="35" spans="1:15" ht="15">
      <c r="A35" s="21" t="s">
        <v>5</v>
      </c>
      <c r="B35" s="28">
        <v>0.3524189090567303</v>
      </c>
      <c r="C35" s="6">
        <v>0.47505110378902327</v>
      </c>
      <c r="D35" s="8">
        <v>0.31809153400774526</v>
      </c>
      <c r="E35" s="6">
        <f>'[1]Tabelle1'!$K$19</f>
        <v>0.5164627450980392</v>
      </c>
      <c r="F35" s="5">
        <f t="shared" si="4"/>
        <v>0.4155060729878845</v>
      </c>
      <c r="G35" s="40" t="e">
        <v>#DIV/0!</v>
      </c>
      <c r="H35" s="23">
        <v>0.31009495252373814</v>
      </c>
      <c r="I35" s="11">
        <v>0.36413383364602875</v>
      </c>
      <c r="J35" s="11">
        <v>0.2584848484848485</v>
      </c>
      <c r="K35" s="6">
        <f>'[2]Tabelle1'!$AH$11</f>
        <v>0.39373297002724794</v>
      </c>
      <c r="L35" s="31">
        <f t="shared" si="5"/>
        <v>0.33161165117046587</v>
      </c>
      <c r="M35" s="47" t="e">
        <v>#DIV/0!</v>
      </c>
      <c r="O35" s="36"/>
    </row>
    <row r="36" spans="1:15" ht="15">
      <c r="A36" s="21" t="s">
        <v>6</v>
      </c>
      <c r="B36" s="24">
        <v>0.3773803420834462</v>
      </c>
      <c r="C36" s="6">
        <v>0.9623396688907705</v>
      </c>
      <c r="D36" s="6">
        <v>0.2820718549376724</v>
      </c>
      <c r="E36" s="6">
        <f>'[1]Tabelle1'!$K$20</f>
        <v>0.6656918013165769</v>
      </c>
      <c r="F36" s="5">
        <f t="shared" si="4"/>
        <v>0.5718709168071165</v>
      </c>
      <c r="G36" s="40">
        <v>0.008940603152711564</v>
      </c>
      <c r="H36" s="24">
        <v>0.28356691978726495</v>
      </c>
      <c r="I36" s="6">
        <v>0.30550454018791573</v>
      </c>
      <c r="J36" s="6">
        <v>0.37727475148505135</v>
      </c>
      <c r="K36" s="6">
        <f>'[2]Tabelle1'!$AH$12</f>
        <v>0.3686980533265726</v>
      </c>
      <c r="L36" s="31">
        <f t="shared" si="5"/>
        <v>0.3337610661967012</v>
      </c>
      <c r="M36" s="47">
        <v>0.04781299933055843</v>
      </c>
      <c r="O36" s="36"/>
    </row>
    <row r="37" spans="1:15" ht="15">
      <c r="A37" s="21" t="s">
        <v>7</v>
      </c>
      <c r="B37" s="24">
        <v>0.6618379068993238</v>
      </c>
      <c r="C37" s="6"/>
      <c r="D37" s="6">
        <v>0.44948431154659574</v>
      </c>
      <c r="E37" s="6">
        <f>'[1]Tabelle1'!$K$21</f>
        <v>0.6763759398496241</v>
      </c>
      <c r="F37" s="5">
        <f t="shared" si="4"/>
        <v>0.5958993860985146</v>
      </c>
      <c r="G37" s="40">
        <v>0.1794134473702116</v>
      </c>
      <c r="H37" s="24">
        <v>0.5433982093459947</v>
      </c>
      <c r="I37" s="6">
        <v>0.3958745534638059</v>
      </c>
      <c r="J37" s="6">
        <v>0.6200061905046347</v>
      </c>
      <c r="K37" s="6">
        <f>'[2]Tabelle1'!$AH$13</f>
        <v>0.48858968337396463</v>
      </c>
      <c r="L37" s="31">
        <f t="shared" si="5"/>
        <v>0.5119671591721</v>
      </c>
      <c r="M37" s="47">
        <v>0.17265222095845545</v>
      </c>
      <c r="O37" s="36"/>
    </row>
    <row r="38" spans="1:15" ht="15">
      <c r="A38" s="21" t="s">
        <v>8</v>
      </c>
      <c r="B38" s="24"/>
      <c r="C38" s="6"/>
      <c r="D38" s="6"/>
      <c r="E38" s="6">
        <f>'[1]Tabelle1'!$K$22</f>
        <v>1.5567505213478214</v>
      </c>
      <c r="F38" s="5">
        <f t="shared" si="4"/>
        <v>1.5567505213478214</v>
      </c>
      <c r="G38" s="40">
        <v>0.10991405250788747</v>
      </c>
      <c r="H38" s="24"/>
      <c r="I38" s="6"/>
      <c r="J38" s="6"/>
      <c r="K38" s="6">
        <f>'[2]Tabelle1'!$AH$14</f>
        <v>0.7158333333333333</v>
      </c>
      <c r="L38" s="31">
        <f t="shared" si="5"/>
        <v>0.7158333333333333</v>
      </c>
      <c r="M38" s="47">
        <v>0.170935853722414</v>
      </c>
      <c r="O38" s="36"/>
    </row>
    <row r="39" spans="1:15" ht="15.75" thickBot="1">
      <c r="A39" s="21" t="s">
        <v>9</v>
      </c>
      <c r="B39" s="57"/>
      <c r="C39" s="58"/>
      <c r="D39" s="58"/>
      <c r="E39" s="58">
        <f>'[1]Tabelle1'!$K$23</f>
        <v>0</v>
      </c>
      <c r="F39" s="59">
        <f t="shared" si="4"/>
        <v>0</v>
      </c>
      <c r="G39" s="60" t="e">
        <v>#DIV/0!</v>
      </c>
      <c r="H39" s="57"/>
      <c r="I39" s="58"/>
      <c r="J39" s="58"/>
      <c r="K39" s="58">
        <f>'[2]Tabelle1'!$AH$15</f>
        <v>0.6003333333333334</v>
      </c>
      <c r="L39" s="61">
        <f t="shared" si="5"/>
        <v>0.6003333333333334</v>
      </c>
      <c r="M39" s="62">
        <v>0.28882066644017396</v>
      </c>
      <c r="O39" s="36"/>
    </row>
    <row r="40" spans="1:15" ht="15.75" thickBot="1">
      <c r="A40" s="20" t="s">
        <v>46</v>
      </c>
      <c r="B40" s="23">
        <f>(B13*B3*B30)+(B4*B14*B31)+(B5*B15*B32)+(B6*B16*B33)+(B7*B17*B34)</f>
        <v>1.8259889154193398</v>
      </c>
      <c r="C40" s="11">
        <f>(C13*C3*C30)+(C4*C14*C31)+(C5*C15*C32)+(C6*C16*C33)+(C7*C17*C34)</f>
        <v>17.668744455226776</v>
      </c>
      <c r="D40" s="11">
        <f>(D13*D3*D30)+(D4*D14*D35)+(D5*D15*D32)+(D6*D16*D33)+(D7*D17*D34)</f>
        <v>2.1605530818721244</v>
      </c>
      <c r="E40" s="11">
        <f>(E13*E3*E30)+(E4*E14*E31)+(E5*E15*E32)+(E6*E16*E33)+(E7*E17*E34)</f>
        <v>7.984131046012819</v>
      </c>
      <c r="F40" s="18">
        <f>AVERAGE(B40:E40)</f>
        <v>7.409854374632765</v>
      </c>
      <c r="G40" s="43">
        <f>STDEV(B40:E40)</f>
        <v>7.400660711715246</v>
      </c>
      <c r="H40" s="23">
        <f>(H13*H3*H30)+(H4*H14*H31)+(H5*H15*H32)+(H6*H16*H33)+(H7*H17*H34)</f>
        <v>0</v>
      </c>
      <c r="I40" s="11">
        <f>(I13*I3*I30)+(I4*I14*I31)+(I5*I15*I32)+(I6*I16*I33)+(I7*I17*I34)</f>
        <v>0</v>
      </c>
      <c r="J40" s="11">
        <f>(J13*J3*J30)+(J4*J14*J31)+(J5*J15*J32)+(J6*J16*J33)+(J7*J17*J34)</f>
        <v>0</v>
      </c>
      <c r="K40" s="11">
        <f>(K13*K3*K30)+(K4*K14*K31)+(K5*K15*K32)+(K6*K16*K33)+(K7*K17*K34)</f>
        <v>0</v>
      </c>
      <c r="L40" s="34">
        <f>AVERAGE(H40:K40)</f>
        <v>0</v>
      </c>
      <c r="M40" s="63">
        <v>0</v>
      </c>
      <c r="O40" s="36"/>
    </row>
    <row r="41" spans="1:15" ht="15">
      <c r="A41" s="21" t="s">
        <v>47</v>
      </c>
      <c r="B41" s="24">
        <f>(B8*B35*B25)+(B9*B36*B26)+(B10*B37*B27)+(B11*B38*B28)</f>
        <v>58.57152478058117</v>
      </c>
      <c r="C41" s="6">
        <f>(C8*C35*C25)+(C9*C36*C26)+(C10*C37*C27)+(C11*C38*C28)</f>
        <v>44.60178479697878</v>
      </c>
      <c r="D41" s="6">
        <f>(D8*D35*D25)+(D9*D36*D26)+(D10*D37*D27)+(D11*D38*D28)</f>
        <v>64.97611298671755</v>
      </c>
      <c r="E41" s="6">
        <f>(E8*E35*E25)+(E9*E36*E26)+(E10*E37*E27)+(E11*E38*E28)</f>
        <v>68.20407029968713</v>
      </c>
      <c r="F41" s="5">
        <f>AVERAGE(B41:E41)</f>
        <v>59.088373215991155</v>
      </c>
      <c r="G41" s="43">
        <f>STDEV(B41:E41)</f>
        <v>10.45450125155902</v>
      </c>
      <c r="H41" s="24">
        <f>(H8*H35*H25)+(H9*H36*H26)+(H10*H37*H27)+(H11*H38*H28)</f>
        <v>62.49652327727425</v>
      </c>
      <c r="I41" s="6">
        <f>(I8*I35*I25)+(I9*I36*I26)+(I10*I37*I27)+(I11*I38*I28)</f>
        <v>83.49577335801408</v>
      </c>
      <c r="J41" s="6">
        <f>(J8*J35*J25)+(J9*J36*J26)+(J10*J37*J27)+(J11*J38*J28)</f>
        <v>88.94751547986513</v>
      </c>
      <c r="K41" s="6">
        <f>(K8*K35*K25)+(K9*K36*K26)+(K10*K37*K27)+(K11*K38*K28)</f>
        <v>67.46722973606587</v>
      </c>
      <c r="L41" s="31">
        <f>AVERAGE(H41:K41)</f>
        <v>75.60176046280483</v>
      </c>
      <c r="M41" s="47">
        <f>STDEV(H41:K41)</f>
        <v>12.627251593259114</v>
      </c>
      <c r="O41" s="36"/>
    </row>
    <row r="42" spans="1:15" ht="15.75" thickBot="1">
      <c r="A42" s="22" t="s">
        <v>48</v>
      </c>
      <c r="B42" s="25">
        <f>B41+B40</f>
        <v>60.39751369600051</v>
      </c>
      <c r="C42" s="14">
        <f>C41+C40</f>
        <v>62.27052925220555</v>
      </c>
      <c r="D42" s="14">
        <f>D41+D40</f>
        <v>67.13666606858968</v>
      </c>
      <c r="E42" s="14">
        <f>E41+E40</f>
        <v>76.18820134569995</v>
      </c>
      <c r="F42" s="15">
        <f>AVERAGE(B42:E42)</f>
        <v>66.49822759062391</v>
      </c>
      <c r="G42" s="44">
        <f>STDEV(B42:E42)</f>
        <v>7.056801407836417</v>
      </c>
      <c r="H42" s="25">
        <f>H41+H40</f>
        <v>62.49652327727425</v>
      </c>
      <c r="I42" s="14">
        <f>I41+I40</f>
        <v>83.49577335801408</v>
      </c>
      <c r="J42" s="14">
        <f>J41+J40</f>
        <v>88.94751547986513</v>
      </c>
      <c r="K42" s="14">
        <f>K41+K40</f>
        <v>67.46722973606587</v>
      </c>
      <c r="L42" s="32">
        <f>AVERAGE(H42:K42)</f>
        <v>75.60176046280483</v>
      </c>
      <c r="M42" s="48">
        <f>STDEV(H42:K42)</f>
        <v>12.627251593259114</v>
      </c>
      <c r="O42" s="36"/>
    </row>
    <row r="43" ht="15">
      <c r="O43" s="36"/>
    </row>
    <row r="44" ht="15">
      <c r="O44" s="36"/>
    </row>
    <row r="45" ht="15">
      <c r="O45" s="36"/>
    </row>
    <row r="46" ht="15">
      <c r="O46" s="36"/>
    </row>
    <row r="47" ht="15">
      <c r="O47" s="36"/>
    </row>
    <row r="48" ht="15">
      <c r="O48" s="36"/>
    </row>
    <row r="49" ht="15">
      <c r="O49" s="36"/>
    </row>
    <row r="50" ht="15">
      <c r="O50" s="36"/>
    </row>
    <row r="51" ht="15">
      <c r="O51" s="36"/>
    </row>
    <row r="52" ht="15">
      <c r="O52" s="36"/>
    </row>
    <row r="53" ht="15">
      <c r="O53" s="36"/>
    </row>
    <row r="54" ht="15">
      <c r="O54" s="36"/>
    </row>
    <row r="55" ht="15">
      <c r="O55" s="36"/>
    </row>
    <row r="56" ht="15">
      <c r="O56" s="36"/>
    </row>
    <row r="57" ht="15">
      <c r="O57" s="36"/>
    </row>
    <row r="58" ht="15">
      <c r="O58" s="36"/>
    </row>
    <row r="59" ht="15">
      <c r="O59" s="36"/>
    </row>
    <row r="60" ht="15">
      <c r="O60" s="36"/>
    </row>
    <row r="61" ht="15">
      <c r="O61" s="36"/>
    </row>
    <row r="62" ht="15">
      <c r="O62" s="36"/>
    </row>
    <row r="63" ht="15">
      <c r="O63" s="36"/>
    </row>
    <row r="64" ht="15">
      <c r="O64" s="36"/>
    </row>
    <row r="65" ht="15">
      <c r="O65" s="36"/>
    </row>
    <row r="66" ht="15">
      <c r="O66" s="36"/>
    </row>
    <row r="67" ht="15">
      <c r="O67" s="36"/>
    </row>
    <row r="68" ht="15">
      <c r="O68" s="36"/>
    </row>
    <row r="69" ht="15">
      <c r="O69" s="36"/>
    </row>
    <row r="70" ht="15">
      <c r="O70" s="36"/>
    </row>
    <row r="71" ht="15">
      <c r="O71" s="36"/>
    </row>
    <row r="72" ht="15">
      <c r="O72" s="36"/>
    </row>
    <row r="73" ht="15">
      <c r="O73" s="36"/>
    </row>
    <row r="74" ht="15">
      <c r="O74" s="36"/>
    </row>
    <row r="75" ht="15">
      <c r="O75" s="36"/>
    </row>
    <row r="76" ht="15">
      <c r="O76" s="36"/>
    </row>
    <row r="77" ht="15">
      <c r="O77" s="36"/>
    </row>
    <row r="78" ht="15">
      <c r="O78" s="36"/>
    </row>
    <row r="79" ht="15">
      <c r="O79" s="36"/>
    </row>
    <row r="80" ht="15">
      <c r="O80" s="36"/>
    </row>
    <row r="81" ht="15">
      <c r="O81" s="36"/>
    </row>
    <row r="82" ht="15">
      <c r="O82" s="36"/>
    </row>
    <row r="83" ht="15">
      <c r="O83" s="36"/>
    </row>
    <row r="84" ht="15">
      <c r="O84" s="36"/>
    </row>
    <row r="85" ht="15">
      <c r="O85" s="36"/>
    </row>
    <row r="86" ht="15">
      <c r="O86" s="36"/>
    </row>
    <row r="87" ht="15">
      <c r="O87" s="36"/>
    </row>
    <row r="88" ht="15">
      <c r="O88" s="36"/>
    </row>
    <row r="89" ht="15">
      <c r="O89" s="36"/>
    </row>
    <row r="90" ht="15">
      <c r="O90" s="36"/>
    </row>
    <row r="91" ht="15">
      <c r="O91" s="36"/>
    </row>
    <row r="92" ht="15">
      <c r="O92" s="36"/>
    </row>
    <row r="93" ht="15">
      <c r="O93" s="36"/>
    </row>
    <row r="94" ht="15">
      <c r="O94" s="36"/>
    </row>
    <row r="95" ht="15">
      <c r="O95" s="36"/>
    </row>
    <row r="96" ht="15">
      <c r="O96" s="36"/>
    </row>
    <row r="97" ht="15">
      <c r="O97" s="36"/>
    </row>
    <row r="98" ht="15">
      <c r="O98" s="36"/>
    </row>
    <row r="99" ht="15">
      <c r="O99" s="36"/>
    </row>
    <row r="100" ht="15">
      <c r="O100" s="36"/>
    </row>
    <row r="101" ht="15">
      <c r="O101" s="36"/>
    </row>
    <row r="102" ht="15">
      <c r="O102" s="36"/>
    </row>
    <row r="103" ht="15">
      <c r="O103" s="36"/>
    </row>
    <row r="104" ht="15">
      <c r="O104" s="36"/>
    </row>
    <row r="105" ht="15">
      <c r="O105" s="36"/>
    </row>
    <row r="106" ht="15">
      <c r="O106" s="36"/>
    </row>
    <row r="107" ht="15">
      <c r="O107" s="36"/>
    </row>
    <row r="108" ht="15">
      <c r="O108" s="36"/>
    </row>
    <row r="109" ht="15">
      <c r="O109" s="36"/>
    </row>
    <row r="110" ht="15">
      <c r="O110" s="36"/>
    </row>
    <row r="111" ht="15">
      <c r="O111" s="36"/>
    </row>
    <row r="112" ht="15">
      <c r="O112" s="36"/>
    </row>
    <row r="113" ht="15">
      <c r="O113" s="36"/>
    </row>
    <row r="114" ht="15">
      <c r="O114" s="36"/>
    </row>
    <row r="115" ht="15">
      <c r="O115" s="36"/>
    </row>
    <row r="116" ht="15">
      <c r="O116" s="36"/>
    </row>
    <row r="117" ht="15">
      <c r="O117" s="36"/>
    </row>
    <row r="118" ht="15">
      <c r="O118" s="36"/>
    </row>
    <row r="119" ht="15">
      <c r="O119" s="36"/>
    </row>
    <row r="120" ht="15">
      <c r="O120" s="36"/>
    </row>
    <row r="121" ht="15">
      <c r="O121" s="36"/>
    </row>
    <row r="122" ht="15">
      <c r="O122" s="36"/>
    </row>
    <row r="123" ht="15">
      <c r="O123" s="36"/>
    </row>
    <row r="124" ht="15">
      <c r="O124" s="36"/>
    </row>
    <row r="125" ht="15">
      <c r="O125" s="36"/>
    </row>
    <row r="126" ht="15">
      <c r="O126" s="36"/>
    </row>
    <row r="127" ht="15">
      <c r="O127" s="36"/>
    </row>
    <row r="128" ht="15">
      <c r="O128" s="36"/>
    </row>
  </sheetData>
  <sheetProtection/>
  <mergeCells count="2">
    <mergeCell ref="B1:E1"/>
    <mergeCell ref="H1:K1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Lehrstuhl Bodenkunde</cp:lastModifiedBy>
  <cp:lastPrinted>2013-12-18T13:10:38Z</cp:lastPrinted>
  <dcterms:created xsi:type="dcterms:W3CDTF">2012-01-29T16:29:26Z</dcterms:created>
  <dcterms:modified xsi:type="dcterms:W3CDTF">2016-02-23T13:17:04Z</dcterms:modified>
  <cp:category/>
  <cp:version/>
  <cp:contentType/>
  <cp:contentStatus/>
</cp:coreProperties>
</file>